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660"/>
  </bookViews>
  <sheets>
    <sheet name="Лист1" sheetId="1" r:id="rId1"/>
  </sheets>
  <definedNames>
    <definedName name="_Hlk450929839" localSheetId="0">Лист1!$B$45</definedName>
    <definedName name="_Hlk467243986" localSheetId="0">Лист1!$B$44</definedName>
    <definedName name="_Hlk467244044" localSheetId="0">Лист1!#REF!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C40" i="1"/>
  <c r="E40" i="1" l="1"/>
  <c r="D4" i="1"/>
  <c r="D3" i="1"/>
  <c r="E24" i="1" s="1"/>
  <c r="E22" i="1" l="1"/>
  <c r="E18" i="1"/>
  <c r="E16" i="1"/>
  <c r="E20" i="1"/>
  <c r="D25" i="1"/>
  <c r="E11" i="1"/>
  <c r="E17" i="1"/>
  <c r="E19" i="1"/>
  <c r="E21" i="1"/>
  <c r="E25" i="1"/>
  <c r="D14" i="1"/>
  <c r="D13" i="1"/>
  <c r="D12" i="1"/>
  <c r="D11" i="1"/>
  <c r="E14" i="1"/>
  <c r="E13" i="1"/>
  <c r="E12" i="1"/>
  <c r="D16" i="1"/>
  <c r="D17" i="1"/>
  <c r="D18" i="1"/>
  <c r="D19" i="1"/>
  <c r="D20" i="1"/>
  <c r="D21" i="1"/>
  <c r="D22" i="1"/>
  <c r="D24" i="1"/>
  <c r="C23" i="1"/>
  <c r="C15" i="1"/>
  <c r="C10" i="1"/>
  <c r="C32" i="1" l="1"/>
  <c r="E10" i="1"/>
  <c r="D23" i="1"/>
  <c r="D10" i="1"/>
  <c r="E15" i="1"/>
  <c r="D15" i="1"/>
  <c r="E23" i="1"/>
  <c r="D32" i="1" l="1"/>
  <c r="E32" i="1"/>
  <c r="E33" i="1" s="1"/>
</calcChain>
</file>

<file path=xl/sharedStrings.xml><?xml version="1.0" encoding="utf-8"?>
<sst xmlns="http://schemas.openxmlformats.org/spreadsheetml/2006/main" count="78" uniqueCount="71">
  <si>
    <t>Рассчитана исходя из следующих параметров комплекса:</t>
  </si>
  <si>
    <t>Наименование расхода</t>
  </si>
  <si>
    <t>Размер расхода [рублей в месяц]</t>
  </si>
  <si>
    <t>Всего</t>
  </si>
  <si>
    <t>Жилые и нежилые помещения</t>
  </si>
  <si>
    <t>Машиноместа</t>
  </si>
  <si>
    <t>1.</t>
  </si>
  <si>
    <t>Управление многоквартирным домом, в том числе:</t>
  </si>
  <si>
    <t>1.1.</t>
  </si>
  <si>
    <t>Оперативное управление</t>
  </si>
  <si>
    <t>1.2.</t>
  </si>
  <si>
    <t>Бухгалтерское обслуживание</t>
  </si>
  <si>
    <t>1.3.</t>
  </si>
  <si>
    <t>Юридическое обслуживание</t>
  </si>
  <si>
    <t>1.4.</t>
  </si>
  <si>
    <t>Накладные расходы ТСЖ/УО (расходы на связь, на расчетно-кассовое обслуживание банком, поверка приборов учета и т.п.)</t>
  </si>
  <si>
    <t>2.</t>
  </si>
  <si>
    <t>Содержание общего имущества, в том числе:</t>
  </si>
  <si>
    <t>2.1.</t>
  </si>
  <si>
    <t>Техническое обслуживание основных технических систем</t>
  </si>
  <si>
    <t>2.2.</t>
  </si>
  <si>
    <t>Техническое обслуживание и эксплуатация лифтовых механизмов</t>
  </si>
  <si>
    <t>2.3.</t>
  </si>
  <si>
    <t>Страхование лифтов</t>
  </si>
  <si>
    <t>2.4.</t>
  </si>
  <si>
    <t>Техническое обслуживание ППА и ДУ</t>
  </si>
  <si>
    <t>2.5.</t>
  </si>
  <si>
    <t>Техническое обслуживание домофонной системы, системы видеонаблюдения, системы контроля доступа, в том числе гаражных ворот, и трех шлагбаумов</t>
  </si>
  <si>
    <t>2.6.</t>
  </si>
  <si>
    <t>Санитарное обслуживание (уборка)</t>
  </si>
  <si>
    <t>2.7.</t>
  </si>
  <si>
    <t>Вывоз ТКО (5 контейнеров)</t>
  </si>
  <si>
    <t>3.</t>
  </si>
  <si>
    <t>Ремонт и модернизация общего имущества, в том числе:</t>
  </si>
  <si>
    <t>3.1.</t>
  </si>
  <si>
    <t>Фонд текущего ремонта</t>
  </si>
  <si>
    <t>3.2.</t>
  </si>
  <si>
    <t xml:space="preserve">Резервный фонд </t>
  </si>
  <si>
    <t>4.</t>
  </si>
  <si>
    <t>Коммунальные услуги, в том числе:</t>
  </si>
  <si>
    <t>4.1.</t>
  </si>
  <si>
    <t>Отопление индивидуальное и на общедомовые нужды</t>
  </si>
  <si>
    <t>4.2.</t>
  </si>
  <si>
    <t>Электроснабжение индивидуальное и на общедомовые нужды</t>
  </si>
  <si>
    <t>4.3.</t>
  </si>
  <si>
    <t>Холодное водоснабжение индивидуальное и на общедомовые нужды</t>
  </si>
  <si>
    <t>4.4.</t>
  </si>
  <si>
    <t>Горячее водоснабжение индивидуальное и на общедомовые нужды</t>
  </si>
  <si>
    <t>4.5.</t>
  </si>
  <si>
    <t>Водоотведение индивидуальное и на общедомовые нужды</t>
  </si>
  <si>
    <t>Всего расходов (за исключением статьи 4):</t>
  </si>
  <si>
    <t>Итого начисления на 1 кв. метр помещения или на 1 кв. метр машиноместа: (за исключением статьи 4):</t>
  </si>
  <si>
    <t>Служба обеспечения безопасности жилой части Комплекса:</t>
  </si>
  <si>
    <t>Комментарии к смете:</t>
  </si>
  <si>
    <t>3.     В смете предусмотрено страхование гражданской ответственности Компании перед третьими лицами (то есть, в том числе собственниками квартир) в части исполнения своих услуг с лимитом ответственности 20 миллионов рублей.</t>
  </si>
  <si>
    <t>4.     Дополнительные доходы по смете направляются на увеличение расходов по статье 3.2. В случае неполучения финансовых средств с какого-либо собственника нежилых помещений дефицит прочих статей финансируется из статьи 3.2 до момента получения таких средств.</t>
  </si>
  <si>
    <t xml:space="preserve">Общая площадь машиномест в гараже: </t>
  </si>
  <si>
    <t>Жилая</t>
  </si>
  <si>
    <t>Нежилая</t>
  </si>
  <si>
    <t>Общая площадь помещений:</t>
  </si>
  <si>
    <t>Итого начисления на 1 кв. метр помещения или на 1 кв. метр машиноместа:</t>
  </si>
  <si>
    <t>м/м</t>
  </si>
  <si>
    <t>В соответствии с законодательством РФ и г.Москвы, включая ПП РФ №354 от 06.05.2011, ПП Москвы №889-ПП от 15.12.2015</t>
  </si>
  <si>
    <t>5.     Средства недорасходованные по каким-либо статьям сметы направляются на увеличение расходов по статье 3.2. Средства перерасходованные по каким-либо статьям сметы компенсируются за счет расходов по статье 3.2.</t>
  </si>
  <si>
    <t>6.     Работы по статьям № 2.2.-2.5., 2.7., выполняются специализированными подрядчиками.</t>
  </si>
  <si>
    <t>Служба обеспечения безопасности внешнего периметра 3 поста ЧОП</t>
  </si>
  <si>
    <t>Служба обеспечения безопасности внешнего периметра 2 поста ЧОП</t>
  </si>
  <si>
    <t xml:space="preserve">2.     В смете предусмотрены целевые отчисления на проведение текущего ремонта (статья 3.1. в размере 2 182 218 рублей в год), резервы на благоустройство, модернизация (озеленение территориии, обустройство детской площадки, мытье фасада здания) (статья 3.2. в размере 2 182 218 рублей в год). </t>
  </si>
  <si>
    <t>ДОПОЛНИТЕЛЬНЫЕ УСЛУГИ ПО ОБСЛУЖИВАНИЮ ОБЩЕГО ИМУЩЕСТВА                                                  (*начисляется при принятии соответсвующего решения общим собранием собственников)</t>
  </si>
  <si>
    <t xml:space="preserve">1.     Таким образом, размер платы Собственника составит:                                                                                            a.   Для жилых и нежилых помещений, машиномест – 52 рублей 64 копеек с 1 квадратного метра в месяц.                                                                                                                                                                                                               b.   За коммунальные услуги для собственников жилых и нежилых помещений, машиномест – определяется в соответствии с «Правилами предоставления коммунальных услуг собственникам …» (Постановление Правительства РФ №354 от 06.05.2011) и другими законодательными актами РФ и г.Москвы.                                                                                                                                          c.   За дополнительную услугу по обеспечению безопасности общего имущества собственников жилых и нежилых помещений, машиномест (*при прянятии соответсвующего решения общим собранием собственников):                                                                                                                                                            - обеспечение безопасности внешнего периметра 9 рублей 49 копеек за 1 кв. м. площади желых и нежилых помещений, машино-мест при трех постах ЧОП (6 рублей 32 копеек - при 2 постах ЧОП),                                                                                                                                                                             - обеспечение контроля доступа в подъезды силами дежурных по подъезду  9 рублей 34 копейки за 1 кв. м. площади жилых и нежилых помещений.                      </t>
  </si>
  <si>
    <t>СМЕТА ЕЖЕМЕСЯЧНЫХ РАСХОДОВ ТСЖ "РУБЛКВСКИЕ ОГНИ"НА 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</si>
</sst>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left" vertical="center"/>
    </xf>
    <xf numFmtId="0" fontId="2" fillId="0" borderId="4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zoomScaleNormal="100" workbookViewId="0">
      <selection activeCell="D4" sqref="D4"/>
    </sheetView>
  </sheetViews>
  <sheetFormatPr defaultRowHeight="15.75" x14ac:dyDescent="0.25"/>
  <cols>
    <col min="1" max="1" width="4.42578125" style="4" bestFit="1" customWidth="1"/>
    <col min="2" max="2" width="40.28515625" style="1" customWidth="1"/>
    <col min="3" max="4" width="14" style="2" customWidth="1"/>
    <col min="5" max="5" width="14.7109375" style="2" customWidth="1"/>
    <col min="6" max="6" width="9.140625" style="1"/>
    <col min="7" max="7" width="10.7109375" style="1" bestFit="1" customWidth="1"/>
    <col min="8" max="16384" width="9.140625" style="1"/>
  </cols>
  <sheetData>
    <row r="1" spans="1:7" x14ac:dyDescent="0.25">
      <c r="A1" s="22" t="s">
        <v>70</v>
      </c>
      <c r="B1" s="22"/>
      <c r="C1" s="22"/>
      <c r="D1" s="22"/>
      <c r="E1" s="22"/>
    </row>
    <row r="2" spans="1:7" x14ac:dyDescent="0.25">
      <c r="A2" s="23" t="s">
        <v>0</v>
      </c>
      <c r="B2" s="23"/>
      <c r="C2" s="23"/>
      <c r="D2" s="23"/>
      <c r="E2" s="23"/>
    </row>
    <row r="3" spans="1:7" x14ac:dyDescent="0.25">
      <c r="A3" s="13"/>
      <c r="B3" s="13" t="s">
        <v>59</v>
      </c>
      <c r="C3" s="14"/>
      <c r="D3" s="15">
        <f>C4+C5+D6</f>
        <v>36370.299999999996</v>
      </c>
      <c r="E3" s="15"/>
      <c r="F3" s="8"/>
      <c r="G3" s="8"/>
    </row>
    <row r="4" spans="1:7" x14ac:dyDescent="0.25">
      <c r="A4" s="13"/>
      <c r="B4" s="13" t="s">
        <v>57</v>
      </c>
      <c r="C4" s="15">
        <v>30156.6</v>
      </c>
      <c r="D4" s="15">
        <f>C4+C5</f>
        <v>30695.1</v>
      </c>
      <c r="E4" s="15"/>
      <c r="F4" s="8"/>
      <c r="G4" s="8"/>
    </row>
    <row r="5" spans="1:7" x14ac:dyDescent="0.25">
      <c r="A5" s="13"/>
      <c r="B5" s="13" t="s">
        <v>58</v>
      </c>
      <c r="C5" s="14">
        <v>538.5</v>
      </c>
      <c r="D5" s="15"/>
      <c r="E5" s="15"/>
      <c r="F5" s="8"/>
      <c r="G5" s="8"/>
    </row>
    <row r="6" spans="1:7" x14ac:dyDescent="0.25">
      <c r="A6" s="13"/>
      <c r="B6" s="13" t="s">
        <v>56</v>
      </c>
      <c r="C6" s="14"/>
      <c r="D6" s="15">
        <v>5675.2</v>
      </c>
      <c r="E6" s="15"/>
      <c r="F6" s="8"/>
      <c r="G6" s="8"/>
    </row>
    <row r="7" spans="1:7" x14ac:dyDescent="0.25">
      <c r="A7" s="13"/>
      <c r="B7" s="14"/>
      <c r="C7" s="15"/>
      <c r="D7" s="15"/>
      <c r="E7" s="15"/>
      <c r="F7" s="8"/>
      <c r="G7" s="8"/>
    </row>
    <row r="8" spans="1:7" x14ac:dyDescent="0.25">
      <c r="A8" s="13"/>
      <c r="B8" s="13" t="s">
        <v>1</v>
      </c>
      <c r="C8" s="35" t="s">
        <v>2</v>
      </c>
      <c r="D8" s="35"/>
      <c r="E8" s="35"/>
      <c r="F8" s="8"/>
      <c r="G8" s="8"/>
    </row>
    <row r="9" spans="1:7" ht="40.5" x14ac:dyDescent="0.25">
      <c r="A9" s="13"/>
      <c r="B9" s="14"/>
      <c r="C9" s="16" t="s">
        <v>3</v>
      </c>
      <c r="D9" s="16" t="s">
        <v>4</v>
      </c>
      <c r="E9" s="16" t="s">
        <v>5</v>
      </c>
      <c r="F9" s="8"/>
      <c r="G9" s="8"/>
    </row>
    <row r="10" spans="1:7" ht="27" x14ac:dyDescent="0.25">
      <c r="A10" s="13" t="s">
        <v>6</v>
      </c>
      <c r="B10" s="17" t="s">
        <v>7</v>
      </c>
      <c r="C10" s="18">
        <f>SUM(C11:C14)</f>
        <v>267190</v>
      </c>
      <c r="D10" s="18">
        <f t="shared" ref="D10:E10" si="0">SUM(D11:D14)</f>
        <v>225497.83116993812</v>
      </c>
      <c r="E10" s="18">
        <f t="shared" si="0"/>
        <v>41692.168830061892</v>
      </c>
      <c r="F10" s="8"/>
      <c r="G10" s="8"/>
    </row>
    <row r="11" spans="1:7" x14ac:dyDescent="0.25">
      <c r="A11" s="13" t="s">
        <v>8</v>
      </c>
      <c r="B11" s="17" t="s">
        <v>9</v>
      </c>
      <c r="C11" s="18">
        <v>164746</v>
      </c>
      <c r="D11" s="18">
        <f>C11/$D$3*$D$4</f>
        <v>139039.13205555081</v>
      </c>
      <c r="E11" s="18">
        <f>C11/$D$3*$D$6</f>
        <v>25706.867944449179</v>
      </c>
      <c r="F11" s="8"/>
      <c r="G11" s="8"/>
    </row>
    <row r="12" spans="1:7" x14ac:dyDescent="0.25">
      <c r="A12" s="13" t="s">
        <v>10</v>
      </c>
      <c r="B12" s="17" t="s">
        <v>11</v>
      </c>
      <c r="C12" s="18">
        <v>61944</v>
      </c>
      <c r="D12" s="18">
        <f t="shared" ref="D12:D25" si="1">C12/$D$3*$D$4</f>
        <v>52278.295048432381</v>
      </c>
      <c r="E12" s="18">
        <f t="shared" ref="E12:E14" si="2">C12/$D$3*$D$6</f>
        <v>9665.7049515676263</v>
      </c>
      <c r="F12" s="8"/>
      <c r="G12" s="8"/>
    </row>
    <row r="13" spans="1:7" x14ac:dyDescent="0.25">
      <c r="A13" s="13" t="s">
        <v>12</v>
      </c>
      <c r="B13" s="17" t="s">
        <v>13</v>
      </c>
      <c r="C13" s="18">
        <v>25500</v>
      </c>
      <c r="D13" s="18">
        <f t="shared" si="1"/>
        <v>21520.995152638279</v>
      </c>
      <c r="E13" s="18">
        <f t="shared" si="2"/>
        <v>3979.0048473617212</v>
      </c>
      <c r="F13" s="8"/>
      <c r="G13" s="8"/>
    </row>
    <row r="14" spans="1:7" ht="40.5" x14ac:dyDescent="0.25">
      <c r="A14" s="13" t="s">
        <v>14</v>
      </c>
      <c r="B14" s="17" t="s">
        <v>15</v>
      </c>
      <c r="C14" s="18">
        <v>15000</v>
      </c>
      <c r="D14" s="18">
        <f t="shared" si="1"/>
        <v>12659.408913316636</v>
      </c>
      <c r="E14" s="18">
        <f t="shared" si="2"/>
        <v>2340.5910866833656</v>
      </c>
      <c r="F14" s="8"/>
      <c r="G14" s="8"/>
    </row>
    <row r="15" spans="1:7" ht="27" x14ac:dyDescent="0.25">
      <c r="A15" s="13" t="s">
        <v>16</v>
      </c>
      <c r="B15" s="17" t="s">
        <v>17</v>
      </c>
      <c r="C15" s="18">
        <f>SUM(C16:C22)</f>
        <v>1283765.17</v>
      </c>
      <c r="D15" s="18">
        <f>SUM(D16:D22)</f>
        <v>1083447.2157135629</v>
      </c>
      <c r="E15" s="18">
        <f>SUM(E16:E22)</f>
        <v>200317.95428643702</v>
      </c>
      <c r="F15" s="8"/>
      <c r="G15" s="8"/>
    </row>
    <row r="16" spans="1:7" ht="27" x14ac:dyDescent="0.25">
      <c r="A16" s="13" t="s">
        <v>18</v>
      </c>
      <c r="B16" s="17" t="s">
        <v>19</v>
      </c>
      <c r="C16" s="18">
        <v>609000</v>
      </c>
      <c r="D16" s="18">
        <f t="shared" si="1"/>
        <v>513972.00188065541</v>
      </c>
      <c r="E16" s="18">
        <f t="shared" ref="E16:E22" si="3">C16/$D$3*$D$6</f>
        <v>95027.998119344644</v>
      </c>
      <c r="F16" s="8"/>
      <c r="G16" s="8"/>
    </row>
    <row r="17" spans="1:7" ht="27" x14ac:dyDescent="0.25">
      <c r="A17" s="13" t="s">
        <v>20</v>
      </c>
      <c r="B17" s="17" t="s">
        <v>21</v>
      </c>
      <c r="C17" s="18">
        <v>150000</v>
      </c>
      <c r="D17" s="18">
        <f t="shared" si="1"/>
        <v>126594.08913316634</v>
      </c>
      <c r="E17" s="18">
        <f t="shared" si="3"/>
        <v>23405.910866833652</v>
      </c>
      <c r="F17" s="8"/>
      <c r="G17" s="8"/>
    </row>
    <row r="18" spans="1:7" x14ac:dyDescent="0.25">
      <c r="A18" s="13" t="s">
        <v>22</v>
      </c>
      <c r="B18" s="17" t="s">
        <v>23</v>
      </c>
      <c r="C18" s="18">
        <v>300</v>
      </c>
      <c r="D18" s="18">
        <f t="shared" si="1"/>
        <v>253.1881782663327</v>
      </c>
      <c r="E18" s="18">
        <f t="shared" si="3"/>
        <v>46.811821733667308</v>
      </c>
      <c r="F18" s="8"/>
      <c r="G18" s="8"/>
    </row>
    <row r="19" spans="1:7" x14ac:dyDescent="0.25">
      <c r="A19" s="13" t="s">
        <v>24</v>
      </c>
      <c r="B19" s="17" t="s">
        <v>25</v>
      </c>
      <c r="C19" s="18">
        <v>110363</v>
      </c>
      <c r="D19" s="18">
        <f t="shared" si="1"/>
        <v>93142.02306002425</v>
      </c>
      <c r="E19" s="18">
        <f t="shared" si="3"/>
        <v>17220.97693997575</v>
      </c>
      <c r="F19" s="8"/>
      <c r="G19" s="8"/>
    </row>
    <row r="20" spans="1:7" ht="54" x14ac:dyDescent="0.25">
      <c r="A20" s="13" t="s">
        <v>26</v>
      </c>
      <c r="B20" s="17" t="s">
        <v>27</v>
      </c>
      <c r="C20" s="18">
        <v>21248</v>
      </c>
      <c r="D20" s="18">
        <f t="shared" si="1"/>
        <v>17932.474706010125</v>
      </c>
      <c r="E20" s="18">
        <f t="shared" si="3"/>
        <v>3315.5252939898769</v>
      </c>
      <c r="F20" s="8"/>
      <c r="G20" s="8"/>
    </row>
    <row r="21" spans="1:7" x14ac:dyDescent="0.25">
      <c r="A21" s="13" t="s">
        <v>28</v>
      </c>
      <c r="B21" s="17" t="s">
        <v>29</v>
      </c>
      <c r="C21" s="18">
        <v>348750</v>
      </c>
      <c r="D21" s="18">
        <f t="shared" si="1"/>
        <v>294331.25723461178</v>
      </c>
      <c r="E21" s="18">
        <f t="shared" si="3"/>
        <v>54418.742765388248</v>
      </c>
      <c r="F21" s="8"/>
      <c r="G21" s="8"/>
    </row>
    <row r="22" spans="1:7" x14ac:dyDescent="0.25">
      <c r="A22" s="13" t="s">
        <v>30</v>
      </c>
      <c r="B22" s="17" t="s">
        <v>31</v>
      </c>
      <c r="C22" s="18">
        <v>44104.17</v>
      </c>
      <c r="D22" s="18">
        <f t="shared" si="1"/>
        <v>37222.181520828803</v>
      </c>
      <c r="E22" s="18">
        <f t="shared" si="3"/>
        <v>6881.988479171192</v>
      </c>
      <c r="F22" s="8"/>
      <c r="G22" s="8"/>
    </row>
    <row r="23" spans="1:7" ht="27" x14ac:dyDescent="0.25">
      <c r="A23" s="13" t="s">
        <v>32</v>
      </c>
      <c r="B23" s="17" t="s">
        <v>33</v>
      </c>
      <c r="C23" s="18">
        <f>SUM(C24:C25)</f>
        <v>363703</v>
      </c>
      <c r="D23" s="18">
        <f>SUM(D24:D25)</f>
        <v>306951.00000000006</v>
      </c>
      <c r="E23" s="18">
        <f>SUM(E24:E25)</f>
        <v>56752.000000000007</v>
      </c>
      <c r="F23" s="8"/>
      <c r="G23" s="8"/>
    </row>
    <row r="24" spans="1:7" x14ac:dyDescent="0.25">
      <c r="A24" s="13" t="s">
        <v>34</v>
      </c>
      <c r="B24" s="17" t="s">
        <v>35</v>
      </c>
      <c r="C24" s="18">
        <v>181851.5</v>
      </c>
      <c r="D24" s="18">
        <f t="shared" si="1"/>
        <v>153475.50000000003</v>
      </c>
      <c r="E24" s="18">
        <f t="shared" ref="E24:E25" si="4">C24/$D$3*$D$6</f>
        <v>28376.000000000004</v>
      </c>
      <c r="F24" s="8"/>
      <c r="G24" s="8"/>
    </row>
    <row r="25" spans="1:7" x14ac:dyDescent="0.25">
      <c r="A25" s="13" t="s">
        <v>36</v>
      </c>
      <c r="B25" s="17" t="s">
        <v>37</v>
      </c>
      <c r="C25" s="18">
        <v>181851.5</v>
      </c>
      <c r="D25" s="18">
        <f t="shared" si="1"/>
        <v>153475.50000000003</v>
      </c>
      <c r="E25" s="18">
        <f t="shared" si="4"/>
        <v>28376.000000000004</v>
      </c>
      <c r="F25" s="8"/>
      <c r="G25" s="8"/>
    </row>
    <row r="26" spans="1:7" x14ac:dyDescent="0.25">
      <c r="A26" s="13" t="s">
        <v>38</v>
      </c>
      <c r="B26" s="46" t="s">
        <v>39</v>
      </c>
      <c r="C26" s="47"/>
      <c r="D26" s="47"/>
      <c r="E26" s="48"/>
      <c r="F26" s="8"/>
      <c r="G26" s="8"/>
    </row>
    <row r="27" spans="1:7" ht="27" x14ac:dyDescent="0.25">
      <c r="A27" s="13" t="s">
        <v>40</v>
      </c>
      <c r="B27" s="17" t="s">
        <v>41</v>
      </c>
      <c r="C27" s="37" t="s">
        <v>62</v>
      </c>
      <c r="D27" s="38"/>
      <c r="E27" s="39"/>
      <c r="F27" s="8"/>
      <c r="G27" s="8"/>
    </row>
    <row r="28" spans="1:7" ht="27" x14ac:dyDescent="0.25">
      <c r="A28" s="13" t="s">
        <v>42</v>
      </c>
      <c r="B28" s="17" t="s">
        <v>43</v>
      </c>
      <c r="C28" s="40"/>
      <c r="D28" s="41"/>
      <c r="E28" s="42"/>
      <c r="F28" s="8"/>
      <c r="G28" s="8"/>
    </row>
    <row r="29" spans="1:7" ht="27" x14ac:dyDescent="0.25">
      <c r="A29" s="13" t="s">
        <v>44</v>
      </c>
      <c r="B29" s="17" t="s">
        <v>45</v>
      </c>
      <c r="C29" s="40"/>
      <c r="D29" s="41"/>
      <c r="E29" s="42"/>
      <c r="F29" s="8"/>
      <c r="G29" s="8"/>
    </row>
    <row r="30" spans="1:7" ht="27" x14ac:dyDescent="0.25">
      <c r="A30" s="13" t="s">
        <v>46</v>
      </c>
      <c r="B30" s="17" t="s">
        <v>47</v>
      </c>
      <c r="C30" s="40"/>
      <c r="D30" s="41"/>
      <c r="E30" s="42"/>
      <c r="F30" s="8"/>
      <c r="G30" s="8"/>
    </row>
    <row r="31" spans="1:7" ht="27" x14ac:dyDescent="0.25">
      <c r="A31" s="13" t="s">
        <v>48</v>
      </c>
      <c r="B31" s="17" t="s">
        <v>49</v>
      </c>
      <c r="C31" s="43"/>
      <c r="D31" s="44"/>
      <c r="E31" s="45"/>
      <c r="F31" s="8"/>
      <c r="G31" s="8"/>
    </row>
    <row r="32" spans="1:7" x14ac:dyDescent="0.25">
      <c r="A32" s="13"/>
      <c r="B32" s="14" t="s">
        <v>50</v>
      </c>
      <c r="C32" s="18">
        <f>C10+C15+C23</f>
        <v>1914658.17</v>
      </c>
      <c r="D32" s="18">
        <f>D10+D15+D23</f>
        <v>1615896.0468835011</v>
      </c>
      <c r="E32" s="18">
        <f>E10+E15+E23</f>
        <v>298762.12311649893</v>
      </c>
      <c r="F32" s="8"/>
      <c r="G32" s="8"/>
    </row>
    <row r="33" spans="1:7" ht="40.5" x14ac:dyDescent="0.25">
      <c r="A33" s="13"/>
      <c r="B33" s="17" t="s">
        <v>51</v>
      </c>
      <c r="C33" s="18"/>
      <c r="D33" s="18">
        <v>52.64</v>
      </c>
      <c r="E33" s="18">
        <f>E32/D6</f>
        <v>52.643452762281321</v>
      </c>
      <c r="F33" s="8"/>
      <c r="G33" s="8"/>
    </row>
    <row r="34" spans="1:7" ht="30" customHeight="1" x14ac:dyDescent="0.25">
      <c r="A34" s="24" t="s">
        <v>68</v>
      </c>
      <c r="B34" s="25"/>
      <c r="C34" s="25"/>
      <c r="D34" s="25"/>
      <c r="E34" s="52"/>
      <c r="F34" s="8"/>
      <c r="G34" s="8"/>
    </row>
    <row r="35" spans="1:7" ht="15.75" customHeight="1" x14ac:dyDescent="0.25">
      <c r="A35" s="5"/>
      <c r="B35" s="6" t="s">
        <v>1</v>
      </c>
      <c r="C35" s="36" t="s">
        <v>2</v>
      </c>
      <c r="D35" s="36"/>
      <c r="E35" s="36"/>
    </row>
    <row r="36" spans="1:7" ht="40.5" customHeight="1" x14ac:dyDescent="0.25">
      <c r="A36" s="5"/>
      <c r="B36" s="6"/>
      <c r="C36" s="9" t="s">
        <v>3</v>
      </c>
      <c r="D36" s="9" t="s">
        <v>4</v>
      </c>
      <c r="E36" s="9" t="s">
        <v>61</v>
      </c>
    </row>
    <row r="37" spans="1:7" ht="30" x14ac:dyDescent="0.25">
      <c r="A37" s="5" t="s">
        <v>8</v>
      </c>
      <c r="B37" s="10" t="s">
        <v>65</v>
      </c>
      <c r="C37" s="7">
        <v>345000</v>
      </c>
      <c r="D37" s="7">
        <v>291166.40000000002</v>
      </c>
      <c r="E37" s="7">
        <v>53833.599999999999</v>
      </c>
    </row>
    <row r="38" spans="1:7" ht="30" x14ac:dyDescent="0.25">
      <c r="A38" s="5" t="s">
        <v>10</v>
      </c>
      <c r="B38" s="11" t="s">
        <v>66</v>
      </c>
      <c r="C38" s="7">
        <v>230000</v>
      </c>
      <c r="D38" s="7">
        <v>194110.94</v>
      </c>
      <c r="E38" s="7">
        <v>35889.06</v>
      </c>
    </row>
    <row r="39" spans="1:7" ht="30" x14ac:dyDescent="0.25">
      <c r="A39" s="5" t="s">
        <v>16</v>
      </c>
      <c r="B39" s="10" t="s">
        <v>52</v>
      </c>
      <c r="C39" s="7">
        <v>286806.25</v>
      </c>
      <c r="D39" s="7">
        <v>286806.25</v>
      </c>
      <c r="E39" s="7">
        <v>0</v>
      </c>
    </row>
    <row r="40" spans="1:7" ht="32.25" customHeight="1" x14ac:dyDescent="0.25">
      <c r="A40" s="5"/>
      <c r="B40" s="10" t="s">
        <v>60</v>
      </c>
      <c r="C40" s="12">
        <f>SUM(C37+C39)</f>
        <v>631806.25</v>
      </c>
      <c r="D40" s="12">
        <v>18.829999999999998</v>
      </c>
      <c r="E40" s="12">
        <f>E37/D6</f>
        <v>9.4857626162954602</v>
      </c>
    </row>
    <row r="41" spans="1:7" x14ac:dyDescent="0.25">
      <c r="A41" s="5"/>
      <c r="B41" s="10"/>
      <c r="C41" s="7">
        <f>SUM(C38+C39)</f>
        <v>516806.25</v>
      </c>
      <c r="D41" s="7">
        <v>15.66</v>
      </c>
      <c r="E41" s="7">
        <v>6.32</v>
      </c>
    </row>
    <row r="42" spans="1:7" ht="26.25" customHeight="1" x14ac:dyDescent="0.25">
      <c r="A42" s="53" t="s">
        <v>53</v>
      </c>
      <c r="B42" s="54"/>
      <c r="C42" s="54"/>
      <c r="D42" s="54"/>
      <c r="E42" s="55"/>
    </row>
    <row r="43" spans="1:7" x14ac:dyDescent="0.25">
      <c r="A43" s="26"/>
      <c r="B43" s="29" t="s">
        <v>69</v>
      </c>
      <c r="C43" s="30"/>
      <c r="D43" s="30"/>
      <c r="E43" s="49"/>
    </row>
    <row r="44" spans="1:7" ht="131.25" customHeight="1" x14ac:dyDescent="0.25">
      <c r="A44" s="27"/>
      <c r="B44" s="31"/>
      <c r="C44" s="32"/>
      <c r="D44" s="32"/>
      <c r="E44" s="50"/>
    </row>
    <row r="45" spans="1:7" ht="85.5" customHeight="1" x14ac:dyDescent="0.25">
      <c r="A45" s="28"/>
      <c r="B45" s="33"/>
      <c r="C45" s="34"/>
      <c r="D45" s="34"/>
      <c r="E45" s="51"/>
    </row>
    <row r="46" spans="1:7" ht="63" customHeight="1" x14ac:dyDescent="0.25">
      <c r="A46" s="5"/>
      <c r="B46" s="19" t="s">
        <v>67</v>
      </c>
      <c r="C46" s="20"/>
      <c r="D46" s="20"/>
      <c r="E46" s="21"/>
    </row>
    <row r="47" spans="1:7" ht="48" customHeight="1" x14ac:dyDescent="0.25">
      <c r="A47" s="5"/>
      <c r="B47" s="19" t="s">
        <v>54</v>
      </c>
      <c r="C47" s="20"/>
      <c r="D47" s="20"/>
      <c r="E47" s="21"/>
    </row>
    <row r="48" spans="1:7" ht="57.75" customHeight="1" x14ac:dyDescent="0.25">
      <c r="A48" s="5"/>
      <c r="B48" s="19" t="s">
        <v>55</v>
      </c>
      <c r="C48" s="20"/>
      <c r="D48" s="20"/>
      <c r="E48" s="21"/>
    </row>
    <row r="49" spans="1:5" ht="46.5" customHeight="1" x14ac:dyDescent="0.25">
      <c r="A49" s="5"/>
      <c r="B49" s="19" t="s">
        <v>63</v>
      </c>
      <c r="C49" s="20"/>
      <c r="D49" s="20"/>
      <c r="E49" s="21"/>
    </row>
    <row r="50" spans="1:5" ht="28.5" customHeight="1" x14ac:dyDescent="0.25">
      <c r="A50" s="5"/>
      <c r="B50" s="19" t="s">
        <v>64</v>
      </c>
      <c r="C50" s="20"/>
      <c r="D50" s="20"/>
      <c r="E50" s="21"/>
    </row>
    <row r="51" spans="1:5" ht="32.25" customHeight="1" x14ac:dyDescent="0.25">
      <c r="B51" s="3"/>
    </row>
    <row r="52" spans="1:5" ht="50.25" customHeight="1" x14ac:dyDescent="0.25">
      <c r="B52" s="3"/>
    </row>
    <row r="53" spans="1:5" ht="22.5" customHeight="1" x14ac:dyDescent="0.25">
      <c r="B53" s="3"/>
    </row>
    <row r="54" spans="1:5" ht="60" customHeight="1" x14ac:dyDescent="0.25">
      <c r="B54" s="3"/>
    </row>
    <row r="55" spans="1:5" x14ac:dyDescent="0.25">
      <c r="B55" s="3"/>
    </row>
    <row r="56" spans="1:5" x14ac:dyDescent="0.25">
      <c r="B56" s="3"/>
    </row>
    <row r="57" spans="1:5" x14ac:dyDescent="0.25">
      <c r="B57" s="3"/>
    </row>
  </sheetData>
  <mergeCells count="15">
    <mergeCell ref="A1:E1"/>
    <mergeCell ref="A2:E2"/>
    <mergeCell ref="A34:E34"/>
    <mergeCell ref="A43:A45"/>
    <mergeCell ref="B43:E45"/>
    <mergeCell ref="C8:E8"/>
    <mergeCell ref="C35:E35"/>
    <mergeCell ref="C27:E31"/>
    <mergeCell ref="A42:E42"/>
    <mergeCell ref="B26:E26"/>
    <mergeCell ref="B46:E46"/>
    <mergeCell ref="B47:E47"/>
    <mergeCell ref="B48:E48"/>
    <mergeCell ref="B49:E49"/>
    <mergeCell ref="B50:E50"/>
  </mergeCell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headerFooter>
    <oddFooter>&amp;L&amp;Z&amp;F
&amp;D
&amp;T&amp;C&amp;N
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Лист1!_Hlk450929839</vt:lpstr>
      <vt:lpstr>Лист1!_Hlk467243986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Владимирова Елена Алексеевна</cp:lastModifiedBy>
  <cp:lastPrinted>2017-04-20T12:48:38Z</cp:lastPrinted>
  <dcterms:created xsi:type="dcterms:W3CDTF">2017-04-11T17:36:31Z</dcterms:created>
  <dcterms:modified xsi:type="dcterms:W3CDTF">2017-04-20T12:51:03Z</dcterms:modified>
</cp:coreProperties>
</file>